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CONSOLIDADO" sheetId="1" r:id="rId1"/>
  </sheets>
  <definedNames>
    <definedName name="_xlnm.Print_Area" localSheetId="0">CONSOLIDADO!$A:$I</definedName>
    <definedName name="_xlnm.Print_Titles" localSheetId="0">CONSOLIDADO!$1:$6</definedName>
  </definedNames>
  <calcPr calcId="125725"/>
</workbook>
</file>

<file path=xl/calcChain.xml><?xml version="1.0" encoding="utf-8"?>
<calcChain xmlns="http://schemas.openxmlformats.org/spreadsheetml/2006/main">
  <c r="I111" i="1"/>
  <c r="I110"/>
  <c r="I109"/>
  <c r="I108"/>
  <c r="I107"/>
  <c r="I106"/>
  <c r="I105"/>
  <c r="I104"/>
  <c r="I103"/>
  <c r="I102"/>
  <c r="H101"/>
  <c r="I101" s="1"/>
  <c r="I99"/>
  <c r="I98"/>
  <c r="H98"/>
  <c r="I96"/>
  <c r="I95"/>
  <c r="I92"/>
  <c r="I91"/>
  <c r="I90"/>
  <c r="H94"/>
  <c r="I94" s="1"/>
  <c r="H89"/>
  <c r="I89" s="1"/>
  <c r="I86"/>
  <c r="I85"/>
  <c r="I84"/>
  <c r="I83"/>
  <c r="I79"/>
  <c r="I78"/>
  <c r="H77"/>
  <c r="I76"/>
  <c r="H71"/>
  <c r="I70"/>
  <c r="I68"/>
  <c r="I67"/>
  <c r="I65"/>
  <c r="I63"/>
  <c r="I62"/>
  <c r="I61"/>
  <c r="I60"/>
  <c r="H59"/>
  <c r="I57"/>
  <c r="I56"/>
  <c r="H56"/>
  <c r="I48"/>
  <c r="H48"/>
  <c r="I50"/>
  <c r="I49"/>
  <c r="H45"/>
  <c r="I45" s="1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6"/>
  <c r="H41"/>
  <c r="H40"/>
  <c r="H36"/>
  <c r="H34"/>
  <c r="H32"/>
  <c r="H28"/>
  <c r="H27"/>
  <c r="H26"/>
  <c r="I22"/>
  <c r="I15"/>
  <c r="I14"/>
  <c r="I13"/>
  <c r="I12"/>
  <c r="H10"/>
  <c r="I87"/>
  <c r="I82"/>
  <c r="I81"/>
  <c r="I80"/>
  <c r="I77"/>
  <c r="I75"/>
  <c r="I74"/>
  <c r="I73"/>
  <c r="I72"/>
  <c r="I71"/>
  <c r="I69"/>
  <c r="I66"/>
  <c r="I64"/>
  <c r="E17"/>
  <c r="E8" s="1"/>
  <c r="G13"/>
  <c r="G98"/>
  <c r="F98"/>
  <c r="E98"/>
  <c r="C98"/>
  <c r="D98"/>
  <c r="G101"/>
  <c r="F101"/>
  <c r="E101"/>
  <c r="D101"/>
  <c r="C101"/>
  <c r="G94"/>
  <c r="F94"/>
  <c r="E94"/>
  <c r="D94"/>
  <c r="C94"/>
  <c r="G89"/>
  <c r="F89"/>
  <c r="E89"/>
  <c r="D89"/>
  <c r="C89"/>
  <c r="G59"/>
  <c r="F59"/>
  <c r="F17" s="1"/>
  <c r="F8" s="1"/>
  <c r="E59"/>
  <c r="D59"/>
  <c r="D17" s="1"/>
  <c r="D8" s="1"/>
  <c r="C59"/>
  <c r="G56"/>
  <c r="F56"/>
  <c r="E56"/>
  <c r="D56"/>
  <c r="C56"/>
  <c r="G48"/>
  <c r="F48"/>
  <c r="E48"/>
  <c r="D48"/>
  <c r="C48"/>
  <c r="G21"/>
  <c r="G17" s="1"/>
  <c r="G8" s="1"/>
  <c r="F21"/>
  <c r="E21"/>
  <c r="D21"/>
  <c r="C21"/>
  <c r="C17" s="1"/>
  <c r="C8" s="1"/>
  <c r="D10"/>
  <c r="E10"/>
  <c r="F10"/>
  <c r="G10"/>
  <c r="C10"/>
  <c r="I59" l="1"/>
  <c r="H21"/>
  <c r="H17" l="1"/>
  <c r="H8" s="1"/>
  <c r="I21"/>
</calcChain>
</file>

<file path=xl/sharedStrings.xml><?xml version="1.0" encoding="utf-8"?>
<sst xmlns="http://schemas.openxmlformats.org/spreadsheetml/2006/main" count="184" uniqueCount="183">
  <si>
    <t>DIRETORIA DE TRÂNSITO</t>
  </si>
  <si>
    <t>RECEITAS E DESPESAS ANUAIS</t>
  </si>
  <si>
    <t>DESCRIÇÃO</t>
  </si>
  <si>
    <t>EXERCÍCIO</t>
  </si>
  <si>
    <t>MÉDIA</t>
  </si>
  <si>
    <t>RECEITAS</t>
  </si>
  <si>
    <t>CONTA</t>
  </si>
  <si>
    <t>RENDIMENTOS - MULTAS DE TRÂNSITO / FUL</t>
  </si>
  <si>
    <t>1.9.1.0.01.1.1.21.00.00.00.00</t>
  </si>
  <si>
    <t>MULTAS PREVISTAS NA LEGISLAÇÃO DE TRÂNSITO / FUL</t>
  </si>
  <si>
    <t>DESPESAS</t>
  </si>
  <si>
    <t>3.3.90.30.00.00</t>
  </si>
  <si>
    <t>MATERIAL DE CONSUMO</t>
  </si>
  <si>
    <t>3.3.90.14.00.00</t>
  </si>
  <si>
    <t>DIÁRIAS - PESSOAL CIVIL</t>
  </si>
  <si>
    <t>3.3.90.30.01.01</t>
  </si>
  <si>
    <t>ETANOL</t>
  </si>
  <si>
    <t>3.3.90.30.01.02</t>
  </si>
  <si>
    <t>GASOLINA</t>
  </si>
  <si>
    <t>3.3.90.30.01.03</t>
  </si>
  <si>
    <t>DIESEL</t>
  </si>
  <si>
    <t>3.3.90.30.01.06</t>
  </si>
  <si>
    <t>LUBRIFICANTES E ADITIVOS AUTOMOTIVOS</t>
  </si>
  <si>
    <t>3.3.90.30.04.00</t>
  </si>
  <si>
    <t>GÁS E OUTROS MATERIAIS ENGARRAFADOS</t>
  </si>
  <si>
    <t>3.3.90.30.07.12</t>
  </si>
  <si>
    <t>GÊNEROS ALIMENTÍCIOS PARA COPA E CANTINA</t>
  </si>
  <si>
    <t>3.3.90.30.16.00</t>
  </si>
  <si>
    <t>MATERIAL DE EXPEDIENTE</t>
  </si>
  <si>
    <t>3.3.90.30.21.00</t>
  </si>
  <si>
    <t>MATERIAL DE COPA E COZINHA</t>
  </si>
  <si>
    <t>3.3.90.30.22.00</t>
  </si>
  <si>
    <t xml:space="preserve">MATERIAL DE LIMPEZA E PRODUTOS DE HIGIENIZAÇÃO </t>
  </si>
  <si>
    <t>3.3.90.30.24.00</t>
  </si>
  <si>
    <t>MATERIAL PARA MANUTENÇÃO DE BENS IMÓVEIS</t>
  </si>
  <si>
    <t>3.3.90.30.25.00</t>
  </si>
  <si>
    <t>MATERIAL PARA MANUTENÇÃO DE BENS MÓVEIS</t>
  </si>
  <si>
    <t>3.3.90.30.26.00</t>
  </si>
  <si>
    <t>MATERIAL ELÉTRICO E ELETRÔNICO</t>
  </si>
  <si>
    <t>3.3.90.30.28.00</t>
  </si>
  <si>
    <t>MATERIAL DE PROTEÇÃO E SEGURANÇA</t>
  </si>
  <si>
    <t>3.3.90.30.39.01</t>
  </si>
  <si>
    <t>PNEUS</t>
  </si>
  <si>
    <t>3.3.90.30.39.99</t>
  </si>
  <si>
    <t>OUTROS MATERIAIS PARA MANUTENÇÃO DE VEÍCULOS</t>
  </si>
  <si>
    <t>3.3.90.30.42.00</t>
  </si>
  <si>
    <t>FERRAMENTAS</t>
  </si>
  <si>
    <t>3.3.90.30.44.00</t>
  </si>
  <si>
    <t>MATERIAL DE SINALIZAÇÃO VISUAL E AFINS</t>
  </si>
  <si>
    <t>3.3.90.33.99.01</t>
  </si>
  <si>
    <t>DESPESAS COM VIAGENS E ESTADAS</t>
  </si>
  <si>
    <t>3.3.90.33.99.96</t>
  </si>
  <si>
    <t>ADIANTAMENTO DE VIAGEM</t>
  </si>
  <si>
    <t>3.3.90.37.02.99</t>
  </si>
  <si>
    <t xml:space="preserve">LIMPEZA E CONSERVAÇÃO DEMAIS SETORES DA ADMINISTRAÇÃO </t>
  </si>
  <si>
    <t>3.3.90.39.05.00</t>
  </si>
  <si>
    <t>SERVIÇOS TÉCNICOS PROFISSIONAIS</t>
  </si>
  <si>
    <t>3.3.90.39.10.00</t>
  </si>
  <si>
    <t>LOCAÇÃO DE IMÓVEIS</t>
  </si>
  <si>
    <t>3.3.90.39.19.04</t>
  </si>
  <si>
    <t>SERVIÇOS GERAIS DE MECÂNICA VEICULAR</t>
  </si>
  <si>
    <t>3.3.90.39.19.05</t>
  </si>
  <si>
    <t>SERVIÇOS GERAIS DE ELÉTRICA VEICULAR</t>
  </si>
  <si>
    <t>3.3.90.39.19.07</t>
  </si>
  <si>
    <t>SERVIÇOS DE FUNILARIA, LANTERNAGEM E PINTURA VEICULAR</t>
  </si>
  <si>
    <t>3.3.90.39.19.99</t>
  </si>
  <si>
    <t>OUTROS SERVIÇOS DE MANUTENÇÃO E CONSERVAÇÃO DE VEÍCULOS</t>
  </si>
  <si>
    <t>3.3.90.39.43.99</t>
  </si>
  <si>
    <t>SERVIÇOS DE ENERGIA ELÉTRICA DOS DEMAIS SETORES DA ADMINISTRAÇÃO</t>
  </si>
  <si>
    <t>3.3.90.39.44.99</t>
  </si>
  <si>
    <t>SERVIÇOS DE ÁGUA E ESGOTO DOS DEMAIS SETORES DA ADMINISTRAÇÃO</t>
  </si>
  <si>
    <t xml:space="preserve">3.3.90.39.47.01 </t>
  </si>
  <si>
    <t>SERVIÇOS POSTAIS</t>
  </si>
  <si>
    <t>3.3.90.39.58.00</t>
  </si>
  <si>
    <t xml:space="preserve">SERVIÇOS DE TELECOMUNICAÇÕES </t>
  </si>
  <si>
    <t>3.3.90.39.63.01</t>
  </si>
  <si>
    <t>IMPRESSOS EM GERAL DE USO INTERNO</t>
  </si>
  <si>
    <t>3.3.90.39.63.02</t>
  </si>
  <si>
    <t>IMPRESSOS PARA A DIVULGAÇÃO DE SERVIÇOS, OBRAS E CAMPANHAS</t>
  </si>
  <si>
    <t>3.3.90.39.69.03</t>
  </si>
  <si>
    <t>SEGUROS DE DEMAIS VEÍCULOS PÚBLICOS</t>
  </si>
  <si>
    <t>3.3.90.39.78.99</t>
  </si>
  <si>
    <t>LIMPEZA E CONSERVAÇÃO DEMAIS SETORES DA ADMINISTRAÇÃO</t>
  </si>
  <si>
    <t>3.3.90.39.81.00</t>
  </si>
  <si>
    <t xml:space="preserve">SERVIÇOS BANCÁRIOS </t>
  </si>
  <si>
    <t>3.3.90.39.88.01</t>
  </si>
  <si>
    <t>SERVIÇOS DE DIVULGAÇÃO DE ATOS OFICIAIS</t>
  </si>
  <si>
    <t>3.3.90.39.90.00</t>
  </si>
  <si>
    <t>SERVIÇOS DE PUBLICIDADE LEGAL</t>
  </si>
  <si>
    <t>3.3.90.39.99.99</t>
  </si>
  <si>
    <t>DEMAIS SERVIÇOS DE TERCEIROS, PESSOA JURÍDICA</t>
  </si>
  <si>
    <t>3.3.90.40.11.00</t>
  </si>
  <si>
    <t>LOCAÇÃO DE SOFTWARES</t>
  </si>
  <si>
    <t>3.3.90.47.10.00</t>
  </si>
  <si>
    <t xml:space="preserve">TAXAS </t>
  </si>
  <si>
    <t>3.3.90.47.12.00</t>
  </si>
  <si>
    <t>CONTRIBUIÇÃO PARA O PIS/PASEP</t>
  </si>
  <si>
    <t>PASSAGENS E DESPESAS COM LOCOMOÇÃO</t>
  </si>
  <si>
    <t>3.3.90.33.00.00</t>
  </si>
  <si>
    <t>3.3.90.37.00.00</t>
  </si>
  <si>
    <t>LOCAÇÃO DE MÃO-DE-OBRA</t>
  </si>
  <si>
    <t>3.3.90.35.00.00</t>
  </si>
  <si>
    <t>3.3.90.36.00.00</t>
  </si>
  <si>
    <t>SERVIÇOS DE CONSULTORIA</t>
  </si>
  <si>
    <t>OUTROS SERVIÇOS DE TERCEIROS - PESSOA FÍSICA</t>
  </si>
  <si>
    <t>3.3.90.39.00.00</t>
  </si>
  <si>
    <t>OUTROS SERVIÇOS DE TERCEIROS - PESSOA JURÍDICA</t>
  </si>
  <si>
    <t>3.3.90.40.00.00</t>
  </si>
  <si>
    <t>SERVIÇOS DE TECNOLOGIA DA INFORMAÇÃO E COMUNICAÇÃO - PESSOA JURÍDICA</t>
  </si>
  <si>
    <t>3.3.90.47.00.00</t>
  </si>
  <si>
    <t>OBRIGAÇÕES TRIBUTÁRIAS E CONTRIBUTIVAS</t>
  </si>
  <si>
    <t>3.3.90.92.00.00</t>
  </si>
  <si>
    <t>DESPESAS DE EXERCÍCIOS ANTERIORES</t>
  </si>
  <si>
    <t>4.4.90.52.00.00</t>
  </si>
  <si>
    <t>EQUIPAMENTOS E MATERIAL PERMANENTE</t>
  </si>
  <si>
    <t>4.4.90.52.52.00</t>
  </si>
  <si>
    <t>VEÍCULOS DE TRAÇÃO MECÂNICA</t>
  </si>
  <si>
    <t>3.3.90.30.17.00</t>
  </si>
  <si>
    <t>MATERIAL DE PROCESSAMENTO DE DADOS</t>
  </si>
  <si>
    <t>3.3.90.30.23.00</t>
  </si>
  <si>
    <t>UNIFORMES, TECIDOS E AVIAMENTOS</t>
  </si>
  <si>
    <t>3.3.90.39.17.00</t>
  </si>
  <si>
    <t xml:space="preserve">MANUTENÇÃO E CONSERVAÇÃO DE MÁQUINAS E EQUIPAMENTOS </t>
  </si>
  <si>
    <t>3.3.90.39.21.00</t>
  </si>
  <si>
    <t>MANUTENÇÃO E CONSERVAÇÃO DE ESTRADAS E VIAS</t>
  </si>
  <si>
    <t>3.3.90.39.41.00</t>
  </si>
  <si>
    <t>FORNECIMENTO DE ALIMENTAÇÃO</t>
  </si>
  <si>
    <t>3.3.90.92.99.39</t>
  </si>
  <si>
    <t xml:space="preserve">DESP. EXERC. ANTERIORES - SERVICOS DE TERCEIROS - PJ </t>
  </si>
  <si>
    <t>4.4.90.52.06.00</t>
  </si>
  <si>
    <t>APARELHOS E EQUIPAMENTOS DE COMUNICAÇÃO</t>
  </si>
  <si>
    <t>4.4.90.52.12.00</t>
  </si>
  <si>
    <t>APARELHOS E UTENSÍLIOS DOMÉSTICOS</t>
  </si>
  <si>
    <t>4.4.90.52.32.00</t>
  </si>
  <si>
    <t>MÁQUINAS E EQUIPAMENTOS GRÁFICOS</t>
  </si>
  <si>
    <t>4.4.90.52.34.00</t>
  </si>
  <si>
    <t>MÁQUINAS, UTENSÍLIOS E EQUIPAMENTOS DIVERSOS</t>
  </si>
  <si>
    <t>4.4.90.52.35.00</t>
  </si>
  <si>
    <t>EQUIPAMENTOS DE PROCESSAMENTO DE DADOS</t>
  </si>
  <si>
    <t>3.3.90.30.35.00</t>
  </si>
  <si>
    <t>MATERIAL LABORATORIAL</t>
  </si>
  <si>
    <t>3.3.90.39.19.01</t>
  </si>
  <si>
    <t>RETÍFICA E RECUPERAÇÃO DE MOTORES</t>
  </si>
  <si>
    <t>3.3.90.39.88.02</t>
  </si>
  <si>
    <t>PUBLICIDADE DE SERVIÇOS, OBRAS E CAMPANHAS</t>
  </si>
  <si>
    <t>4.4.90.52.04.00</t>
  </si>
  <si>
    <t xml:space="preserve">APARELHOS DE MEDIÇÃO E ORIENTAÇÃO </t>
  </si>
  <si>
    <t>4.4.90.52.33.00</t>
  </si>
  <si>
    <t>EQUIPAMENTOS PARA ÁUDIO, VÍDEO E FOTO</t>
  </si>
  <si>
    <t>4.4.90.52.38.00</t>
  </si>
  <si>
    <t>MÁQUINAS, FERRAMENTAS E UTENSÍLIOS DE OFICINA</t>
  </si>
  <si>
    <t>1.3.3.9.99.1.1.02.00.00.00.00</t>
  </si>
  <si>
    <t>1.9.2.1.03.1.1.02.00.00.00.00</t>
  </si>
  <si>
    <t>3.3.90.30.47.00</t>
  </si>
  <si>
    <t>AQUISIÇÃO DE SOFTWARES DE BASE</t>
  </si>
  <si>
    <t>3.3.90.39.16.00</t>
  </si>
  <si>
    <t>MANUTENÇÃO E CONSERVAÇÃO DE BENS IMÓVEIS</t>
  </si>
  <si>
    <t>3.3.90.39.69.99</t>
  </si>
  <si>
    <t xml:space="preserve">DEMAIS SEGUROS EM GERAL </t>
  </si>
  <si>
    <t>3.3.90.40.57.00</t>
  </si>
  <si>
    <t>SERVIÇOS DE PROCESSAMENTO DE DADOS</t>
  </si>
  <si>
    <t>OUTRAS DELEG. SERV. PÚBLICOS - SERV. GESTÃO E REM. VEÍCULOS</t>
  </si>
  <si>
    <t>INDENIZAÇÃO POR SINISTRO - PRINCIPAL</t>
  </si>
  <si>
    <t>3.3.90.30.41.00</t>
  </si>
  <si>
    <t>MATERIAL PARA UTILIZAÇÃO EM GRÁFICA</t>
  </si>
  <si>
    <t>3.3.90.30.54.00</t>
  </si>
  <si>
    <t>MATERIAL P/MANUTENÇÃO E CONSERVAÇÃO DE ESTRADAS E VIAS</t>
  </si>
  <si>
    <t>3.3.90.39.79.00</t>
  </si>
  <si>
    <t>SERVIÇO DE APOIO ADMINISTRATIVO, TÉCNICO E OPERACIONAL</t>
  </si>
  <si>
    <t>3.3.90.39.82.99</t>
  </si>
  <si>
    <t>SERVIÇOS DE CONTROLE AMBIENTAL EM GERAL</t>
  </si>
  <si>
    <t>3.3.90.40.06.00</t>
  </si>
  <si>
    <t>4.4.90.52.39.00</t>
  </si>
  <si>
    <t>EQUIPAMENTOS E UTENSÍLIOS HIDRÁULICOS E ELÉTRICOS</t>
  </si>
  <si>
    <t>RESULTADO DO EXERCÍCIO (REC - DESP)</t>
  </si>
  <si>
    <t>CONSOLIDADO 2018 - 2023</t>
  </si>
  <si>
    <t>1.3.2.1.00.1.1.01.01.01.68.00</t>
  </si>
  <si>
    <t>3.3.90.30.43.00</t>
  </si>
  <si>
    <t>MATERIAL PARA REABILITAÇÃO PROFISSIONAL</t>
  </si>
  <si>
    <t>DEMAIS MATERIAIS DE CONSUMO</t>
  </si>
  <si>
    <t>3.3.90.30.99.01</t>
  </si>
  <si>
    <t>3.3.90.39.12.00</t>
  </si>
  <si>
    <t>LOCAÇÃO DE MÁQUINAS E EQUIPAMENTOS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</si>
</sst>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2" borderId="0" xfId="1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43" fontId="4" fillId="3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43" fontId="4" fillId="4" borderId="0" xfId="0" applyNumberFormat="1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4" fillId="6" borderId="0" xfId="0" applyNumberFormat="1" applyFont="1" applyFill="1" applyAlignment="1">
      <alignment vertical="center"/>
    </xf>
    <xf numFmtId="164" fontId="5" fillId="6" borderId="0" xfId="0" applyNumberFormat="1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1828800</xdr:colOff>
      <xdr:row>2</xdr:row>
      <xdr:rowOff>161925</xdr:rowOff>
    </xdr:to>
    <xdr:pic>
      <xdr:nvPicPr>
        <xdr:cNvPr id="2" name="Imagem 1" descr="logo_cmtu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75260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752475</xdr:colOff>
      <xdr:row>0</xdr:row>
      <xdr:rowOff>0</xdr:rowOff>
    </xdr:from>
    <xdr:to>
      <xdr:col>0</xdr:col>
      <xdr:colOff>752475</xdr:colOff>
      <xdr:row>2</xdr:row>
      <xdr:rowOff>161925</xdr:rowOff>
    </xdr:to>
    <xdr:pic>
      <xdr:nvPicPr>
        <xdr:cNvPr id="3" name="Imagem 2" descr="logo_cmtu_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175260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1"/>
  <sheetViews>
    <sheetView showGridLines="0" tabSelected="1" workbookViewId="0">
      <pane ySplit="6" topLeftCell="A7" activePane="bottomLeft" state="frozen"/>
      <selection pane="bottomLeft" activeCell="H97" sqref="H97"/>
    </sheetView>
  </sheetViews>
  <sheetFormatPr defaultRowHeight="15.75"/>
  <cols>
    <col min="1" max="1" width="28.7109375" style="1" customWidth="1"/>
    <col min="2" max="2" width="82.5703125" style="1" bestFit="1" customWidth="1"/>
    <col min="3" max="9" width="20.85546875" style="3" customWidth="1"/>
    <col min="10" max="16384" width="9.140625" style="1"/>
  </cols>
  <sheetData>
    <row r="1" spans="1:9">
      <c r="C1" s="21" t="s">
        <v>0</v>
      </c>
      <c r="D1" s="21"/>
      <c r="E1" s="21"/>
      <c r="F1" s="21"/>
      <c r="G1" s="21"/>
      <c r="H1" s="21"/>
      <c r="I1" s="1"/>
    </row>
    <row r="2" spans="1:9">
      <c r="C2" s="21" t="s">
        <v>1</v>
      </c>
      <c r="D2" s="21"/>
      <c r="E2" s="21"/>
      <c r="F2" s="21"/>
      <c r="G2" s="21"/>
      <c r="H2" s="21"/>
      <c r="I2" s="1"/>
    </row>
    <row r="3" spans="1:9">
      <c r="C3" s="22" t="s">
        <v>175</v>
      </c>
      <c r="D3" s="22"/>
      <c r="E3" s="22"/>
      <c r="F3" s="22"/>
      <c r="G3" s="22"/>
      <c r="H3" s="22"/>
      <c r="I3" s="1"/>
    </row>
    <row r="4" spans="1:9">
      <c r="C4" s="1"/>
      <c r="D4" s="1"/>
      <c r="E4" s="1"/>
      <c r="F4" s="1"/>
      <c r="G4" s="1"/>
      <c r="H4" s="1"/>
      <c r="I4" s="1"/>
    </row>
    <row r="5" spans="1:9">
      <c r="A5" s="20" t="s">
        <v>6</v>
      </c>
      <c r="B5" s="20" t="s">
        <v>2</v>
      </c>
      <c r="C5" s="20" t="s">
        <v>3</v>
      </c>
      <c r="D5" s="20"/>
      <c r="E5" s="20"/>
      <c r="F5" s="20"/>
      <c r="G5" s="20"/>
      <c r="H5" s="20"/>
      <c r="I5" s="2"/>
    </row>
    <row r="6" spans="1:9">
      <c r="A6" s="20"/>
      <c r="B6" s="20"/>
      <c r="C6" s="5">
        <v>2018</v>
      </c>
      <c r="D6" s="5">
        <v>2019</v>
      </c>
      <c r="E6" s="5">
        <v>2020</v>
      </c>
      <c r="F6" s="5">
        <v>2021</v>
      </c>
      <c r="G6" s="5">
        <v>2022</v>
      </c>
      <c r="H6" s="5">
        <v>2023</v>
      </c>
      <c r="I6" s="12" t="s">
        <v>4</v>
      </c>
    </row>
    <row r="7" spans="1:9">
      <c r="C7" s="1"/>
      <c r="D7" s="1"/>
      <c r="E7" s="1"/>
      <c r="F7" s="1"/>
      <c r="G7" s="1"/>
      <c r="H7" s="1"/>
      <c r="I7" s="1"/>
    </row>
    <row r="8" spans="1:9" ht="18.75">
      <c r="A8" s="16"/>
      <c r="B8" s="17" t="s">
        <v>174</v>
      </c>
      <c r="C8" s="18">
        <f>C10-C17</f>
        <v>796557.96999999881</v>
      </c>
      <c r="D8" s="18">
        <f t="shared" ref="D8:H8" si="0">D10-D17</f>
        <v>-2467013.1300000064</v>
      </c>
      <c r="E8" s="18">
        <f t="shared" si="0"/>
        <v>-9876582.6500000041</v>
      </c>
      <c r="F8" s="18">
        <f t="shared" si="0"/>
        <v>-2977432.9599999934</v>
      </c>
      <c r="G8" s="18">
        <f t="shared" si="0"/>
        <v>-937910.33000000194</v>
      </c>
      <c r="H8" s="18">
        <f t="shared" si="0"/>
        <v>-1791668.9299999997</v>
      </c>
      <c r="I8" s="19"/>
    </row>
    <row r="9" spans="1:9">
      <c r="C9" s="1"/>
      <c r="D9" s="1"/>
      <c r="E9" s="1"/>
      <c r="F9" s="1"/>
      <c r="G9" s="1"/>
      <c r="H9" s="1"/>
      <c r="I9" s="1"/>
    </row>
    <row r="10" spans="1:9" s="10" customFormat="1" ht="18.75">
      <c r="A10" s="8"/>
      <c r="B10" s="8" t="s">
        <v>5</v>
      </c>
      <c r="C10" s="9">
        <f>SUM(C12:C16)</f>
        <v>19565501.510000002</v>
      </c>
      <c r="D10" s="9">
        <f t="shared" ref="D10:H10" si="1">SUM(D12:D16)</f>
        <v>19383259.199999999</v>
      </c>
      <c r="E10" s="9">
        <f t="shared" si="1"/>
        <v>12974157.76</v>
      </c>
      <c r="F10" s="9">
        <f t="shared" si="1"/>
        <v>20066757.52</v>
      </c>
      <c r="G10" s="9">
        <f t="shared" si="1"/>
        <v>31346534.099999998</v>
      </c>
      <c r="H10" s="9">
        <f t="shared" si="1"/>
        <v>34614686.840000004</v>
      </c>
      <c r="I10" s="13"/>
    </row>
    <row r="12" spans="1:9">
      <c r="A12" s="1" t="s">
        <v>176</v>
      </c>
      <c r="B12" s="1" t="s">
        <v>7</v>
      </c>
      <c r="C12" s="3">
        <v>75965.75</v>
      </c>
      <c r="D12" s="3">
        <v>86797.91</v>
      </c>
      <c r="E12" s="3">
        <v>7104.49</v>
      </c>
      <c r="F12" s="3">
        <v>37266.769999999997</v>
      </c>
      <c r="G12" s="3">
        <v>141280.39000000001</v>
      </c>
      <c r="H12" s="3">
        <v>190954.73</v>
      </c>
      <c r="I12" s="3">
        <f>AVERAGE(C12:H12)</f>
        <v>89895.006666666668</v>
      </c>
    </row>
    <row r="13" spans="1:9">
      <c r="A13" s="1" t="s">
        <v>151</v>
      </c>
      <c r="B13" s="1" t="s">
        <v>161</v>
      </c>
      <c r="C13" s="3">
        <v>0</v>
      </c>
      <c r="D13" s="3">
        <v>0</v>
      </c>
      <c r="E13" s="3">
        <v>0</v>
      </c>
      <c r="F13" s="3">
        <v>4973.55</v>
      </c>
      <c r="G13" s="3">
        <f>18412.12+9365.62</f>
        <v>27777.739999999998</v>
      </c>
      <c r="H13" s="3">
        <v>20198.36</v>
      </c>
      <c r="I13" s="3">
        <f>AVERAGE(C13:H13)</f>
        <v>8824.9416666666657</v>
      </c>
    </row>
    <row r="14" spans="1:9">
      <c r="A14" s="1" t="s">
        <v>8</v>
      </c>
      <c r="B14" s="1" t="s">
        <v>9</v>
      </c>
      <c r="C14" s="3">
        <v>19489535.760000002</v>
      </c>
      <c r="D14" s="3">
        <v>19296461.289999999</v>
      </c>
      <c r="E14" s="3">
        <v>12967053.27</v>
      </c>
      <c r="F14" s="3">
        <v>19459517.199999999</v>
      </c>
      <c r="G14" s="3">
        <v>31177475.969999999</v>
      </c>
      <c r="H14" s="3">
        <v>34403533.75</v>
      </c>
      <c r="I14" s="3">
        <f>AVERAGE(C14:H14)</f>
        <v>22798929.540000003</v>
      </c>
    </row>
    <row r="15" spans="1:9">
      <c r="A15" s="1" t="s">
        <v>152</v>
      </c>
      <c r="B15" s="1" t="s">
        <v>162</v>
      </c>
      <c r="C15" s="3">
        <v>0</v>
      </c>
      <c r="D15" s="3">
        <v>0</v>
      </c>
      <c r="E15" s="3">
        <v>0</v>
      </c>
      <c r="F15" s="3">
        <v>565000</v>
      </c>
      <c r="G15" s="3">
        <v>0</v>
      </c>
      <c r="H15" s="3">
        <v>0</v>
      </c>
      <c r="I15" s="3">
        <f>AVERAGE(C15:H15)</f>
        <v>94166.666666666672</v>
      </c>
    </row>
    <row r="17" spans="1:9" s="10" customFormat="1" ht="18.75">
      <c r="A17" s="11"/>
      <c r="B17" s="11" t="s">
        <v>10</v>
      </c>
      <c r="C17" s="15">
        <f>C19+C21+C48+C52+C54+C56+C59+C89+C94+C98+C101</f>
        <v>18768943.540000003</v>
      </c>
      <c r="D17" s="15">
        <f t="shared" ref="D17:H17" si="2">D19+D21+D48+D52+D54+D56+D59+D89+D94+D98+D101</f>
        <v>21850272.330000006</v>
      </c>
      <c r="E17" s="15">
        <f t="shared" si="2"/>
        <v>22850740.410000004</v>
      </c>
      <c r="F17" s="15">
        <f t="shared" si="2"/>
        <v>23044190.479999993</v>
      </c>
      <c r="G17" s="15">
        <f t="shared" si="2"/>
        <v>32284444.43</v>
      </c>
      <c r="H17" s="15">
        <f t="shared" si="2"/>
        <v>36406355.770000003</v>
      </c>
      <c r="I17" s="14"/>
    </row>
    <row r="19" spans="1:9">
      <c r="A19" s="6" t="s">
        <v>13</v>
      </c>
      <c r="B19" s="6" t="s">
        <v>14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4">
        <v>0</v>
      </c>
    </row>
    <row r="21" spans="1:9">
      <c r="A21" s="6" t="s">
        <v>11</v>
      </c>
      <c r="B21" s="6" t="s">
        <v>12</v>
      </c>
      <c r="C21" s="7">
        <f t="shared" ref="C21:H21" si="3">SUM(C22:C47)</f>
        <v>1089616.97</v>
      </c>
      <c r="D21" s="7">
        <f t="shared" si="3"/>
        <v>1911413.99</v>
      </c>
      <c r="E21" s="7">
        <f t="shared" si="3"/>
        <v>1769596.2599999998</v>
      </c>
      <c r="F21" s="7">
        <f t="shared" si="3"/>
        <v>1748599.26</v>
      </c>
      <c r="G21" s="7">
        <f t="shared" si="3"/>
        <v>1606219.0899999999</v>
      </c>
      <c r="H21" s="7">
        <f t="shared" si="3"/>
        <v>2767910.1999999997</v>
      </c>
      <c r="I21" s="4">
        <f>AVERAGE(C21:H21)</f>
        <v>1815559.2949999999</v>
      </c>
    </row>
    <row r="22" spans="1:9">
      <c r="A22" s="1" t="s">
        <v>15</v>
      </c>
      <c r="B22" s="1" t="s">
        <v>16</v>
      </c>
      <c r="C22" s="3">
        <v>48462.07</v>
      </c>
      <c r="D22" s="3">
        <v>71595.23</v>
      </c>
      <c r="E22" s="3">
        <v>80371.899999999994</v>
      </c>
      <c r="F22" s="3">
        <v>91181.63</v>
      </c>
      <c r="G22" s="3">
        <v>100749.31</v>
      </c>
      <c r="H22" s="3">
        <v>73809.850000000006</v>
      </c>
      <c r="I22" s="3">
        <f>AVERAGE(C22:H22)</f>
        <v>77694.998333333337</v>
      </c>
    </row>
    <row r="23" spans="1:9">
      <c r="A23" s="1" t="s">
        <v>17</v>
      </c>
      <c r="B23" s="1" t="s">
        <v>18</v>
      </c>
      <c r="C23" s="3">
        <v>42665.56</v>
      </c>
      <c r="D23" s="3">
        <v>61946.67</v>
      </c>
      <c r="E23" s="3">
        <v>38607.480000000003</v>
      </c>
      <c r="F23" s="3">
        <v>50359</v>
      </c>
      <c r="G23" s="3">
        <v>60917.94</v>
      </c>
      <c r="H23" s="3">
        <v>51094.39</v>
      </c>
      <c r="I23" s="3">
        <f t="shared" ref="I23:I46" si="4">AVERAGE(C23:H23)</f>
        <v>50931.839999999997</v>
      </c>
    </row>
    <row r="24" spans="1:9">
      <c r="A24" s="1" t="s">
        <v>19</v>
      </c>
      <c r="B24" s="1" t="s">
        <v>20</v>
      </c>
      <c r="C24" s="3">
        <v>26996.43</v>
      </c>
      <c r="D24" s="3">
        <v>45280</v>
      </c>
      <c r="E24" s="3">
        <v>35779.54</v>
      </c>
      <c r="F24" s="3">
        <v>52662.41</v>
      </c>
      <c r="G24" s="3">
        <v>69550.61</v>
      </c>
      <c r="H24" s="3">
        <v>63223.21</v>
      </c>
      <c r="I24" s="3">
        <f t="shared" si="4"/>
        <v>48915.366666666669</v>
      </c>
    </row>
    <row r="25" spans="1:9">
      <c r="A25" s="1" t="s">
        <v>21</v>
      </c>
      <c r="B25" s="1" t="s">
        <v>22</v>
      </c>
      <c r="C25" s="3">
        <v>3744.2</v>
      </c>
      <c r="D25" s="3">
        <v>6302.4</v>
      </c>
      <c r="E25" s="3">
        <v>10642.2</v>
      </c>
      <c r="F25" s="3">
        <v>0</v>
      </c>
      <c r="G25" s="3">
        <v>23592.2</v>
      </c>
      <c r="H25" s="3">
        <v>0</v>
      </c>
      <c r="I25" s="3">
        <f t="shared" si="4"/>
        <v>7380.166666666667</v>
      </c>
    </row>
    <row r="26" spans="1:9">
      <c r="A26" s="1" t="s">
        <v>23</v>
      </c>
      <c r="B26" s="1" t="s">
        <v>24</v>
      </c>
      <c r="C26" s="3">
        <v>3419.79</v>
      </c>
      <c r="D26" s="3">
        <v>1777.24</v>
      </c>
      <c r="E26" s="3">
        <v>9488.4</v>
      </c>
      <c r="F26" s="3">
        <v>4929.67</v>
      </c>
      <c r="G26" s="3">
        <v>532</v>
      </c>
      <c r="H26" s="3">
        <f>1145</f>
        <v>1145</v>
      </c>
      <c r="I26" s="3">
        <f t="shared" si="4"/>
        <v>3548.6833333333329</v>
      </c>
    </row>
    <row r="27" spans="1:9">
      <c r="A27" s="1" t="s">
        <v>25</v>
      </c>
      <c r="B27" s="1" t="s">
        <v>26</v>
      </c>
      <c r="C27" s="3">
        <v>2763.3</v>
      </c>
      <c r="D27" s="3">
        <v>9483.42</v>
      </c>
      <c r="E27" s="3">
        <v>3370.18</v>
      </c>
      <c r="F27" s="3">
        <v>5595.24</v>
      </c>
      <c r="G27" s="3">
        <v>552</v>
      </c>
      <c r="H27" s="3">
        <f>1856</f>
        <v>1856</v>
      </c>
      <c r="I27" s="3">
        <f t="shared" si="4"/>
        <v>3936.69</v>
      </c>
    </row>
    <row r="28" spans="1:9">
      <c r="A28" s="1" t="s">
        <v>27</v>
      </c>
      <c r="B28" s="1" t="s">
        <v>28</v>
      </c>
      <c r="C28" s="3">
        <v>21513.1</v>
      </c>
      <c r="D28" s="3">
        <v>176</v>
      </c>
      <c r="E28" s="3">
        <v>198.1</v>
      </c>
      <c r="F28" s="3">
        <v>14389.75</v>
      </c>
      <c r="G28" s="3">
        <v>12164.47</v>
      </c>
      <c r="H28" s="3">
        <f>34728.75</f>
        <v>34728.75</v>
      </c>
      <c r="I28" s="3">
        <f t="shared" si="4"/>
        <v>13861.695</v>
      </c>
    </row>
    <row r="29" spans="1:9">
      <c r="A29" s="1" t="s">
        <v>117</v>
      </c>
      <c r="B29" s="1" t="s">
        <v>118</v>
      </c>
      <c r="C29" s="3">
        <v>0</v>
      </c>
      <c r="D29" s="3">
        <v>71896.210000000006</v>
      </c>
      <c r="E29" s="3">
        <v>6852.74</v>
      </c>
      <c r="F29" s="3">
        <v>2184.44</v>
      </c>
      <c r="G29" s="3">
        <v>3405.22</v>
      </c>
      <c r="H29" s="3">
        <v>0</v>
      </c>
      <c r="I29" s="3">
        <f t="shared" si="4"/>
        <v>14056.435000000003</v>
      </c>
    </row>
    <row r="30" spans="1:9">
      <c r="A30" s="1" t="s">
        <v>29</v>
      </c>
      <c r="B30" s="1" t="s">
        <v>30</v>
      </c>
      <c r="C30" s="3">
        <v>1820</v>
      </c>
      <c r="D30" s="3">
        <v>2270</v>
      </c>
      <c r="E30" s="3">
        <v>0</v>
      </c>
      <c r="F30" s="3">
        <v>0</v>
      </c>
      <c r="G30" s="3">
        <v>0</v>
      </c>
      <c r="H30" s="3">
        <v>0</v>
      </c>
      <c r="I30" s="3">
        <f t="shared" si="4"/>
        <v>681.66666666666663</v>
      </c>
    </row>
    <row r="31" spans="1:9">
      <c r="A31" s="1" t="s">
        <v>31</v>
      </c>
      <c r="B31" s="1" t="s">
        <v>32</v>
      </c>
      <c r="C31" s="3">
        <v>33303.32</v>
      </c>
      <c r="D31" s="3">
        <v>9761.44</v>
      </c>
      <c r="E31" s="3">
        <v>5944.1</v>
      </c>
      <c r="F31" s="3">
        <v>27856.59</v>
      </c>
      <c r="G31" s="3">
        <v>13640.76</v>
      </c>
      <c r="H31" s="3">
        <v>17239.48</v>
      </c>
      <c r="I31" s="3">
        <f t="shared" si="4"/>
        <v>17957.614999999998</v>
      </c>
    </row>
    <row r="32" spans="1:9">
      <c r="A32" s="1" t="s">
        <v>119</v>
      </c>
      <c r="B32" s="1" t="s">
        <v>120</v>
      </c>
      <c r="C32" s="3">
        <v>0</v>
      </c>
      <c r="D32" s="3">
        <v>84647.5</v>
      </c>
      <c r="E32" s="3">
        <v>13200</v>
      </c>
      <c r="F32" s="3">
        <v>0</v>
      </c>
      <c r="G32" s="3">
        <v>0</v>
      </c>
      <c r="H32" s="3">
        <f>64131.1</f>
        <v>64131.1</v>
      </c>
      <c r="I32" s="3">
        <f t="shared" si="4"/>
        <v>26996.433333333334</v>
      </c>
    </row>
    <row r="33" spans="1:9">
      <c r="A33" s="1" t="s">
        <v>33</v>
      </c>
      <c r="B33" s="1" t="s">
        <v>34</v>
      </c>
      <c r="C33" s="3">
        <v>42323.35</v>
      </c>
      <c r="D33" s="3">
        <v>143284.64000000001</v>
      </c>
      <c r="E33" s="3">
        <v>43948.69</v>
      </c>
      <c r="F33" s="3">
        <v>93103.75</v>
      </c>
      <c r="G33" s="3">
        <v>71149.22</v>
      </c>
      <c r="H33" s="3">
        <v>1570658.56</v>
      </c>
      <c r="I33" s="3">
        <f t="shared" si="4"/>
        <v>327411.36833333335</v>
      </c>
    </row>
    <row r="34" spans="1:9">
      <c r="A34" s="1" t="s">
        <v>35</v>
      </c>
      <c r="B34" s="1" t="s">
        <v>36</v>
      </c>
      <c r="C34" s="3">
        <v>20918.75</v>
      </c>
      <c r="D34" s="3">
        <v>0</v>
      </c>
      <c r="E34" s="3">
        <v>850</v>
      </c>
      <c r="F34" s="3">
        <v>450</v>
      </c>
      <c r="G34" s="3">
        <v>2000</v>
      </c>
      <c r="H34" s="3">
        <f>4140</f>
        <v>4140</v>
      </c>
      <c r="I34" s="3">
        <f t="shared" si="4"/>
        <v>4726.458333333333</v>
      </c>
    </row>
    <row r="35" spans="1:9">
      <c r="A35" s="1" t="s">
        <v>37</v>
      </c>
      <c r="B35" s="1" t="s">
        <v>38</v>
      </c>
      <c r="C35" s="3">
        <v>57036.4</v>
      </c>
      <c r="D35" s="3">
        <v>34620.47</v>
      </c>
      <c r="E35" s="3">
        <v>9957.4</v>
      </c>
      <c r="F35" s="3">
        <v>322751.05</v>
      </c>
      <c r="G35" s="3">
        <v>126454</v>
      </c>
      <c r="H35" s="3">
        <v>43837.2</v>
      </c>
      <c r="I35" s="3">
        <f t="shared" si="4"/>
        <v>99109.419999999984</v>
      </c>
    </row>
    <row r="36" spans="1:9">
      <c r="A36" s="1" t="s">
        <v>39</v>
      </c>
      <c r="B36" s="1" t="s">
        <v>40</v>
      </c>
      <c r="C36" s="3">
        <v>147</v>
      </c>
      <c r="D36" s="3">
        <v>8371.7999999999993</v>
      </c>
      <c r="E36" s="3">
        <v>59481.9</v>
      </c>
      <c r="F36" s="3">
        <v>17110</v>
      </c>
      <c r="G36" s="3">
        <v>14553.8</v>
      </c>
      <c r="H36" s="3">
        <f>30002.38+1744</f>
        <v>31746.38</v>
      </c>
      <c r="I36" s="3">
        <f t="shared" si="4"/>
        <v>21901.813333333335</v>
      </c>
    </row>
    <row r="37" spans="1:9">
      <c r="A37" s="1" t="s">
        <v>139</v>
      </c>
      <c r="B37" s="1" t="s">
        <v>140</v>
      </c>
      <c r="C37" s="3">
        <v>0</v>
      </c>
      <c r="D37" s="3">
        <v>0</v>
      </c>
      <c r="E37" s="3">
        <v>1700</v>
      </c>
      <c r="F37" s="3">
        <v>0</v>
      </c>
      <c r="G37" s="3">
        <v>0</v>
      </c>
      <c r="H37" s="3">
        <v>0</v>
      </c>
      <c r="I37" s="3">
        <f t="shared" si="4"/>
        <v>283.33333333333331</v>
      </c>
    </row>
    <row r="38" spans="1:9">
      <c r="A38" s="1" t="s">
        <v>41</v>
      </c>
      <c r="B38" s="1" t="s">
        <v>42</v>
      </c>
      <c r="C38" s="3">
        <v>1086</v>
      </c>
      <c r="D38" s="3">
        <v>25892</v>
      </c>
      <c r="E38" s="3">
        <v>16350</v>
      </c>
      <c r="F38" s="3">
        <v>33987</v>
      </c>
      <c r="G38" s="3">
        <v>38142</v>
      </c>
      <c r="H38" s="3">
        <v>0</v>
      </c>
      <c r="I38" s="3">
        <f t="shared" si="4"/>
        <v>19242.833333333332</v>
      </c>
    </row>
    <row r="39" spans="1:9">
      <c r="A39" s="1" t="s">
        <v>43</v>
      </c>
      <c r="B39" s="1" t="s">
        <v>44</v>
      </c>
      <c r="C39" s="3">
        <v>44469.38</v>
      </c>
      <c r="D39" s="3">
        <v>74863.47</v>
      </c>
      <c r="E39" s="3">
        <v>61041.73</v>
      </c>
      <c r="F39" s="3">
        <v>98301.84</v>
      </c>
      <c r="G39" s="3">
        <v>128302.27</v>
      </c>
      <c r="H39" s="3">
        <v>194898.1</v>
      </c>
      <c r="I39" s="3">
        <f t="shared" si="4"/>
        <v>100312.79833333334</v>
      </c>
    </row>
    <row r="40" spans="1:9">
      <c r="A40" s="1" t="s">
        <v>163</v>
      </c>
      <c r="B40" s="1" t="s">
        <v>164</v>
      </c>
      <c r="C40" s="3">
        <v>0</v>
      </c>
      <c r="D40" s="3">
        <v>0</v>
      </c>
      <c r="E40" s="3">
        <v>0</v>
      </c>
      <c r="F40" s="3">
        <v>0</v>
      </c>
      <c r="G40" s="3">
        <v>4197.7</v>
      </c>
      <c r="H40" s="3">
        <f>22924.25</f>
        <v>22924.25</v>
      </c>
      <c r="I40" s="3">
        <f t="shared" si="4"/>
        <v>4520.3249999999998</v>
      </c>
    </row>
    <row r="41" spans="1:9">
      <c r="A41" s="1" t="s">
        <v>45</v>
      </c>
      <c r="B41" s="1" t="s">
        <v>46</v>
      </c>
      <c r="C41" s="3">
        <v>1653.12</v>
      </c>
      <c r="D41" s="3">
        <v>0</v>
      </c>
      <c r="E41" s="3">
        <v>2490.77</v>
      </c>
      <c r="F41" s="3">
        <v>0</v>
      </c>
      <c r="G41" s="3">
        <v>19854.09</v>
      </c>
      <c r="H41" s="3">
        <f>24521.19</f>
        <v>24521.19</v>
      </c>
      <c r="I41" s="3">
        <f t="shared" si="4"/>
        <v>8086.5283333333327</v>
      </c>
    </row>
    <row r="42" spans="1:9">
      <c r="A42" s="1" t="s">
        <v>177</v>
      </c>
      <c r="B42" s="1" t="s">
        <v>178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108000</v>
      </c>
      <c r="I42" s="3">
        <f t="shared" si="4"/>
        <v>18000</v>
      </c>
    </row>
    <row r="43" spans="1:9">
      <c r="A43" s="1" t="s">
        <v>47</v>
      </c>
      <c r="B43" s="1" t="s">
        <v>48</v>
      </c>
      <c r="C43" s="3">
        <v>737295.2</v>
      </c>
      <c r="D43" s="3">
        <v>1259245.5</v>
      </c>
      <c r="E43" s="3">
        <v>1369321.13</v>
      </c>
      <c r="F43" s="3">
        <v>906406.89</v>
      </c>
      <c r="G43" s="3">
        <v>349027</v>
      </c>
      <c r="H43" s="3">
        <v>435573.94</v>
      </c>
      <c r="I43" s="3">
        <f t="shared" si="4"/>
        <v>842811.61</v>
      </c>
    </row>
    <row r="44" spans="1:9">
      <c r="A44" s="1" t="s">
        <v>153</v>
      </c>
      <c r="B44" s="1" t="s">
        <v>154</v>
      </c>
      <c r="C44" s="3">
        <v>0</v>
      </c>
      <c r="D44" s="3">
        <v>0</v>
      </c>
      <c r="E44" s="3">
        <v>0</v>
      </c>
      <c r="F44" s="3">
        <v>27330</v>
      </c>
      <c r="G44" s="3">
        <v>27330</v>
      </c>
      <c r="H44" s="3">
        <v>0</v>
      </c>
      <c r="I44" s="3">
        <f t="shared" si="4"/>
        <v>9110</v>
      </c>
    </row>
    <row r="45" spans="1:9">
      <c r="A45" s="1" t="s">
        <v>165</v>
      </c>
      <c r="B45" s="1" t="s">
        <v>166</v>
      </c>
      <c r="C45" s="3">
        <v>0</v>
      </c>
      <c r="D45" s="3">
        <v>0</v>
      </c>
      <c r="E45" s="3">
        <v>0</v>
      </c>
      <c r="F45" s="3">
        <v>0</v>
      </c>
      <c r="G45" s="3">
        <v>540104.5</v>
      </c>
      <c r="H45" s="3">
        <f>22117.5</f>
        <v>22117.5</v>
      </c>
      <c r="I45" s="3">
        <f t="shared" ref="I45" si="5">AVERAGE(C45:H45)</f>
        <v>93703.666666666672</v>
      </c>
    </row>
    <row r="46" spans="1:9">
      <c r="A46" s="1" t="s">
        <v>180</v>
      </c>
      <c r="B46" s="1" t="s">
        <v>179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2265.3000000000002</v>
      </c>
      <c r="I46" s="3">
        <f t="shared" si="4"/>
        <v>377.55</v>
      </c>
    </row>
    <row r="48" spans="1:9">
      <c r="A48" s="6" t="s">
        <v>98</v>
      </c>
      <c r="B48" s="6" t="s">
        <v>97</v>
      </c>
      <c r="C48" s="7">
        <f>SUM(C49:C51)</f>
        <v>12458</v>
      </c>
      <c r="D48" s="7">
        <f t="shared" ref="D48:H48" si="6">SUM(D49:D51)</f>
        <v>28738.34</v>
      </c>
      <c r="E48" s="7">
        <f t="shared" si="6"/>
        <v>7574</v>
      </c>
      <c r="F48" s="7">
        <f t="shared" si="6"/>
        <v>261</v>
      </c>
      <c r="G48" s="7">
        <f t="shared" si="6"/>
        <v>9640</v>
      </c>
      <c r="H48" s="7">
        <f t="shared" si="6"/>
        <v>0</v>
      </c>
      <c r="I48" s="4">
        <f>AVERAGE(C48:H48)</f>
        <v>9778.5566666666655</v>
      </c>
    </row>
    <row r="49" spans="1:9">
      <c r="A49" s="1" t="s">
        <v>49</v>
      </c>
      <c r="B49" s="1" t="s">
        <v>50</v>
      </c>
      <c r="C49" s="3">
        <v>4860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f>AVERAGE(C49:H49)</f>
        <v>810</v>
      </c>
    </row>
    <row r="50" spans="1:9">
      <c r="A50" s="1" t="s">
        <v>51</v>
      </c>
      <c r="B50" s="1" t="s">
        <v>52</v>
      </c>
      <c r="C50" s="3">
        <v>7598</v>
      </c>
      <c r="D50" s="3">
        <v>28738.34</v>
      </c>
      <c r="E50" s="3">
        <v>7574</v>
      </c>
      <c r="F50" s="3">
        <v>261</v>
      </c>
      <c r="G50" s="3">
        <v>9640</v>
      </c>
      <c r="H50" s="3">
        <v>0</v>
      </c>
      <c r="I50" s="3">
        <f>AVERAGE(C50:H50)</f>
        <v>8968.5566666666655</v>
      </c>
    </row>
    <row r="52" spans="1:9">
      <c r="A52" s="6" t="s">
        <v>101</v>
      </c>
      <c r="B52" s="6" t="s">
        <v>103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4">
        <v>0</v>
      </c>
    </row>
    <row r="54" spans="1:9">
      <c r="A54" s="6" t="s">
        <v>102</v>
      </c>
      <c r="B54" s="6" t="s">
        <v>104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4">
        <v>0</v>
      </c>
    </row>
    <row r="56" spans="1:9">
      <c r="A56" s="6" t="s">
        <v>99</v>
      </c>
      <c r="B56" s="6" t="s">
        <v>100</v>
      </c>
      <c r="C56" s="7">
        <f>SUM(C57:C58)</f>
        <v>507302.04</v>
      </c>
      <c r="D56" s="7">
        <f t="shared" ref="D56:H56" si="7">SUM(D57:D58)</f>
        <v>761044.03</v>
      </c>
      <c r="E56" s="7">
        <f t="shared" si="7"/>
        <v>684001.37</v>
      </c>
      <c r="F56" s="7">
        <f t="shared" si="7"/>
        <v>60116.89</v>
      </c>
      <c r="G56" s="7">
        <f t="shared" si="7"/>
        <v>0</v>
      </c>
      <c r="H56" s="7">
        <f t="shared" si="7"/>
        <v>0</v>
      </c>
      <c r="I56" s="4">
        <f>AVERAGE(C56:H56)</f>
        <v>335410.72166666662</v>
      </c>
    </row>
    <row r="57" spans="1:9">
      <c r="A57" s="1" t="s">
        <v>53</v>
      </c>
      <c r="B57" s="1" t="s">
        <v>54</v>
      </c>
      <c r="C57" s="3">
        <v>507302.04</v>
      </c>
      <c r="D57" s="3">
        <v>761044.03</v>
      </c>
      <c r="E57" s="3">
        <v>684001.37</v>
      </c>
      <c r="F57" s="3">
        <v>60116.89</v>
      </c>
      <c r="G57" s="3">
        <v>0</v>
      </c>
      <c r="H57" s="3">
        <v>0</v>
      </c>
      <c r="I57" s="3">
        <f>AVERAGE(C57:H57)</f>
        <v>335410.72166666662</v>
      </c>
    </row>
    <row r="59" spans="1:9">
      <c r="A59" s="6" t="s">
        <v>105</v>
      </c>
      <c r="B59" s="6" t="s">
        <v>106</v>
      </c>
      <c r="C59" s="7">
        <f t="shared" ref="C59:H59" si="8">SUM(C60:C88)</f>
        <v>15129607.660000002</v>
      </c>
      <c r="D59" s="7">
        <f t="shared" si="8"/>
        <v>16924536.420000006</v>
      </c>
      <c r="E59" s="7">
        <f t="shared" si="8"/>
        <v>18626549.540000007</v>
      </c>
      <c r="F59" s="7">
        <f t="shared" si="8"/>
        <v>18649217.969999995</v>
      </c>
      <c r="G59" s="7">
        <f t="shared" si="8"/>
        <v>28052876.579999998</v>
      </c>
      <c r="H59" s="7">
        <f t="shared" si="8"/>
        <v>32181352.989999995</v>
      </c>
      <c r="I59" s="4">
        <f>AVERAGE(C59:H59)</f>
        <v>21594023.526666667</v>
      </c>
    </row>
    <row r="60" spans="1:9">
      <c r="A60" s="1" t="s">
        <v>55</v>
      </c>
      <c r="B60" s="1" t="s">
        <v>56</v>
      </c>
      <c r="C60" s="3">
        <v>12163080.720000001</v>
      </c>
      <c r="D60" s="3">
        <v>13774667.15</v>
      </c>
      <c r="E60" s="3">
        <v>15158524.25</v>
      </c>
      <c r="F60" s="3">
        <v>16000367.529999999</v>
      </c>
      <c r="G60" s="3">
        <v>17957966.140000001</v>
      </c>
      <c r="H60" s="3">
        <v>19496530.829999998</v>
      </c>
      <c r="I60" s="3">
        <f>AVERAGE(C60:H60)</f>
        <v>15758522.770000001</v>
      </c>
    </row>
    <row r="61" spans="1:9">
      <c r="A61" s="1" t="s">
        <v>57</v>
      </c>
      <c r="B61" s="1" t="s">
        <v>58</v>
      </c>
      <c r="C61" s="3">
        <v>142240</v>
      </c>
      <c r="D61" s="3">
        <v>201722.92</v>
      </c>
      <c r="E61" s="3">
        <v>178814.63</v>
      </c>
      <c r="F61" s="3">
        <v>249763.95</v>
      </c>
      <c r="G61" s="3">
        <v>280615.07</v>
      </c>
      <c r="H61" s="3">
        <v>282302.11</v>
      </c>
      <c r="I61" s="3">
        <f>AVERAGE(C61:H61)</f>
        <v>222576.44666666668</v>
      </c>
    </row>
    <row r="62" spans="1:9">
      <c r="A62" s="1" t="s">
        <v>181</v>
      </c>
      <c r="B62" s="1" t="s">
        <v>182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131405.79</v>
      </c>
      <c r="I62" s="3">
        <f>AVERAGE(C62:H62)</f>
        <v>21900.965</v>
      </c>
    </row>
    <row r="63" spans="1:9">
      <c r="A63" s="1" t="s">
        <v>155</v>
      </c>
      <c r="B63" s="1" t="s">
        <v>156</v>
      </c>
      <c r="C63" s="3">
        <v>0</v>
      </c>
      <c r="D63" s="3">
        <v>0</v>
      </c>
      <c r="E63" s="3">
        <v>0</v>
      </c>
      <c r="F63" s="3">
        <v>230</v>
      </c>
      <c r="G63" s="3">
        <v>0</v>
      </c>
      <c r="H63" s="3">
        <v>0</v>
      </c>
      <c r="I63" s="3">
        <f>AVERAGE(C63:H63)</f>
        <v>38.333333333333336</v>
      </c>
    </row>
    <row r="64" spans="1:9">
      <c r="A64" s="1" t="s">
        <v>121</v>
      </c>
      <c r="B64" s="1" t="s">
        <v>122</v>
      </c>
      <c r="C64" s="3">
        <v>0</v>
      </c>
      <c r="D64" s="3">
        <v>28111</v>
      </c>
      <c r="E64" s="3">
        <v>4784.16</v>
      </c>
      <c r="F64" s="3">
        <v>13078.22</v>
      </c>
      <c r="G64" s="3">
        <v>7976.41</v>
      </c>
      <c r="H64" s="3">
        <v>9718.06</v>
      </c>
      <c r="I64" s="3">
        <f t="shared" ref="I64:I87" si="9">AVERAGE(C64:G64)</f>
        <v>10789.958000000002</v>
      </c>
    </row>
    <row r="65" spans="1:9">
      <c r="A65" s="1" t="s">
        <v>141</v>
      </c>
      <c r="B65" s="1" t="s">
        <v>142</v>
      </c>
      <c r="C65" s="3">
        <v>0</v>
      </c>
      <c r="D65" s="3">
        <v>0</v>
      </c>
      <c r="E65" s="3">
        <v>1010.15</v>
      </c>
      <c r="F65" s="3">
        <v>1939.83</v>
      </c>
      <c r="G65" s="3">
        <v>0</v>
      </c>
      <c r="H65" s="3">
        <v>0</v>
      </c>
      <c r="I65" s="3">
        <f>AVERAGE(C65:H65)</f>
        <v>491.66333333333336</v>
      </c>
    </row>
    <row r="66" spans="1:9">
      <c r="A66" s="1" t="s">
        <v>59</v>
      </c>
      <c r="B66" s="1" t="s">
        <v>60</v>
      </c>
      <c r="C66" s="3">
        <v>11990.41</v>
      </c>
      <c r="D66" s="3">
        <v>39010.160000000003</v>
      </c>
      <c r="E66" s="3">
        <v>29256.720000000001</v>
      </c>
      <c r="F66" s="3">
        <v>41028.910000000003</v>
      </c>
      <c r="G66" s="3">
        <v>30979.34</v>
      </c>
      <c r="H66" s="3">
        <v>41413.339999999997</v>
      </c>
      <c r="I66" s="3">
        <f t="shared" si="9"/>
        <v>30453.108</v>
      </c>
    </row>
    <row r="67" spans="1:9">
      <c r="A67" s="1" t="s">
        <v>61</v>
      </c>
      <c r="B67" s="1" t="s">
        <v>62</v>
      </c>
      <c r="C67" s="3">
        <v>1881.4</v>
      </c>
      <c r="D67" s="3">
        <v>506</v>
      </c>
      <c r="E67" s="3">
        <v>0</v>
      </c>
      <c r="F67" s="3">
        <v>0</v>
      </c>
      <c r="G67" s="3">
        <v>0</v>
      </c>
      <c r="H67" s="3">
        <v>0</v>
      </c>
      <c r="I67" s="3">
        <f>AVERAGE(C67:H67)</f>
        <v>397.90000000000003</v>
      </c>
    </row>
    <row r="68" spans="1:9">
      <c r="A68" s="1" t="s">
        <v>63</v>
      </c>
      <c r="B68" s="1" t="s">
        <v>64</v>
      </c>
      <c r="C68" s="3">
        <v>1492.5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f>AVERAGE(C68:H68)</f>
        <v>248.75</v>
      </c>
    </row>
    <row r="69" spans="1:9">
      <c r="A69" s="1" t="s">
        <v>65</v>
      </c>
      <c r="B69" s="1" t="s">
        <v>66</v>
      </c>
      <c r="C69" s="3">
        <v>11271.07</v>
      </c>
      <c r="D69" s="3">
        <v>8587.98</v>
      </c>
      <c r="E69" s="3">
        <v>7150.8</v>
      </c>
      <c r="F69" s="3">
        <v>7633.07</v>
      </c>
      <c r="G69" s="3">
        <v>4340.3999999999996</v>
      </c>
      <c r="H69" s="3">
        <v>4945.92</v>
      </c>
      <c r="I69" s="3">
        <f t="shared" si="9"/>
        <v>7796.6639999999998</v>
      </c>
    </row>
    <row r="70" spans="1:9">
      <c r="A70" s="1" t="s">
        <v>123</v>
      </c>
      <c r="B70" s="1" t="s">
        <v>124</v>
      </c>
      <c r="C70" s="3">
        <v>0</v>
      </c>
      <c r="D70" s="3">
        <v>292321.40999999997</v>
      </c>
      <c r="E70" s="3">
        <v>1485325.61</v>
      </c>
      <c r="F70" s="3">
        <v>662553.16</v>
      </c>
      <c r="G70" s="3">
        <v>428006.7</v>
      </c>
      <c r="H70" s="3">
        <v>694831.81</v>
      </c>
      <c r="I70" s="3">
        <f>AVERAGE(C70:H70)</f>
        <v>593839.78166666673</v>
      </c>
    </row>
    <row r="71" spans="1:9">
      <c r="A71" s="1" t="s">
        <v>125</v>
      </c>
      <c r="B71" s="1" t="s">
        <v>126</v>
      </c>
      <c r="C71" s="3">
        <v>0</v>
      </c>
      <c r="D71" s="3">
        <v>3800</v>
      </c>
      <c r="E71" s="3">
        <v>0</v>
      </c>
      <c r="F71" s="3">
        <v>0</v>
      </c>
      <c r="G71" s="3">
        <v>0</v>
      </c>
      <c r="H71" s="3">
        <f>280</f>
        <v>280</v>
      </c>
      <c r="I71" s="3">
        <f t="shared" si="9"/>
        <v>760</v>
      </c>
    </row>
    <row r="72" spans="1:9">
      <c r="A72" s="1" t="s">
        <v>67</v>
      </c>
      <c r="B72" s="1" t="s">
        <v>68</v>
      </c>
      <c r="C72" s="3">
        <v>78428.2</v>
      </c>
      <c r="D72" s="3">
        <v>106070.13</v>
      </c>
      <c r="E72" s="3">
        <v>88964.73</v>
      </c>
      <c r="F72" s="3">
        <v>122181.02</v>
      </c>
      <c r="G72" s="3">
        <v>118333.29</v>
      </c>
      <c r="H72" s="3">
        <v>113110</v>
      </c>
      <c r="I72" s="3">
        <f t="shared" si="9"/>
        <v>102795.474</v>
      </c>
    </row>
    <row r="73" spans="1:9">
      <c r="A73" s="1" t="s">
        <v>69</v>
      </c>
      <c r="B73" s="1" t="s">
        <v>70</v>
      </c>
      <c r="C73" s="3">
        <v>8864.0499999999993</v>
      </c>
      <c r="D73" s="3">
        <v>14100.72</v>
      </c>
      <c r="E73" s="3">
        <v>24956.61</v>
      </c>
      <c r="F73" s="3">
        <v>18975.09</v>
      </c>
      <c r="G73" s="3">
        <v>21949.49</v>
      </c>
      <c r="H73" s="3">
        <v>43152.77</v>
      </c>
      <c r="I73" s="3">
        <f t="shared" si="9"/>
        <v>17769.192000000003</v>
      </c>
    </row>
    <row r="74" spans="1:9">
      <c r="A74" s="1" t="s">
        <v>71</v>
      </c>
      <c r="B74" s="1" t="s">
        <v>72</v>
      </c>
      <c r="C74" s="3">
        <v>2577239.4</v>
      </c>
      <c r="D74" s="3">
        <v>2349478.42</v>
      </c>
      <c r="E74" s="3">
        <v>1553878.5</v>
      </c>
      <c r="F74" s="3">
        <v>856865.17</v>
      </c>
      <c r="G74" s="3">
        <v>1464025.32</v>
      </c>
      <c r="H74" s="3">
        <v>1334300.6100000001</v>
      </c>
      <c r="I74" s="3">
        <f t="shared" si="9"/>
        <v>1760297.3620000002</v>
      </c>
    </row>
    <row r="75" spans="1:9">
      <c r="A75" s="1" t="s">
        <v>73</v>
      </c>
      <c r="B75" s="1" t="s">
        <v>74</v>
      </c>
      <c r="C75" s="3">
        <v>37577.550000000003</v>
      </c>
      <c r="D75" s="3">
        <v>61734.25</v>
      </c>
      <c r="E75" s="3">
        <v>65815.350000000006</v>
      </c>
      <c r="F75" s="3">
        <v>54853.06</v>
      </c>
      <c r="G75" s="3">
        <v>51870.83</v>
      </c>
      <c r="H75" s="3">
        <v>51872.69</v>
      </c>
      <c r="I75" s="3">
        <f t="shared" si="9"/>
        <v>54370.208000000006</v>
      </c>
    </row>
    <row r="76" spans="1:9">
      <c r="A76" s="1" t="s">
        <v>75</v>
      </c>
      <c r="B76" s="1" t="s">
        <v>76</v>
      </c>
      <c r="C76" s="3">
        <v>1754.1</v>
      </c>
      <c r="D76" s="3">
        <v>22281.5</v>
      </c>
      <c r="E76" s="3">
        <v>4795.92</v>
      </c>
      <c r="F76" s="3">
        <v>14762.5</v>
      </c>
      <c r="G76" s="3">
        <v>0</v>
      </c>
      <c r="H76" s="3">
        <v>0</v>
      </c>
      <c r="I76" s="3">
        <f>AVERAGE(C76:H76)</f>
        <v>7265.6699999999992</v>
      </c>
    </row>
    <row r="77" spans="1:9">
      <c r="A77" s="1" t="s">
        <v>77</v>
      </c>
      <c r="B77" s="1" t="s">
        <v>78</v>
      </c>
      <c r="C77" s="3">
        <v>500</v>
      </c>
      <c r="D77" s="3">
        <v>3608.1</v>
      </c>
      <c r="E77" s="3">
        <v>0</v>
      </c>
      <c r="F77" s="3">
        <v>0</v>
      </c>
      <c r="G77" s="3">
        <v>0</v>
      </c>
      <c r="H77" s="3">
        <f>6811.5+562.5</f>
        <v>7374</v>
      </c>
      <c r="I77" s="3">
        <f t="shared" si="9"/>
        <v>821.62000000000012</v>
      </c>
    </row>
    <row r="78" spans="1:9">
      <c r="A78" s="1" t="s">
        <v>79</v>
      </c>
      <c r="B78" s="1" t="s">
        <v>80</v>
      </c>
      <c r="C78" s="3">
        <v>15289</v>
      </c>
      <c r="D78" s="3">
        <v>11930.28</v>
      </c>
      <c r="E78" s="3">
        <v>12068.2</v>
      </c>
      <c r="F78" s="3">
        <v>3024.81</v>
      </c>
      <c r="G78" s="3">
        <v>0</v>
      </c>
      <c r="H78" s="3">
        <v>0</v>
      </c>
      <c r="I78" s="3">
        <f>AVERAGE(C78:H78)</f>
        <v>7052.0483333333323</v>
      </c>
    </row>
    <row r="79" spans="1:9">
      <c r="A79" s="1" t="s">
        <v>157</v>
      </c>
      <c r="B79" s="1" t="s">
        <v>158</v>
      </c>
      <c r="C79" s="3">
        <v>0</v>
      </c>
      <c r="D79" s="3">
        <v>0</v>
      </c>
      <c r="E79" s="3">
        <v>0</v>
      </c>
      <c r="F79" s="3">
        <v>2125</v>
      </c>
      <c r="G79" s="3">
        <v>10250</v>
      </c>
      <c r="H79" s="3">
        <v>0</v>
      </c>
      <c r="I79" s="3">
        <f>AVERAGE(C79:H79)</f>
        <v>2062.5</v>
      </c>
    </row>
    <row r="80" spans="1:9">
      <c r="A80" s="1" t="s">
        <v>81</v>
      </c>
      <c r="B80" s="1" t="s">
        <v>82</v>
      </c>
      <c r="C80" s="3">
        <v>550</v>
      </c>
      <c r="D80" s="3">
        <v>0</v>
      </c>
      <c r="E80" s="3">
        <v>0</v>
      </c>
      <c r="F80" s="3">
        <v>0</v>
      </c>
      <c r="G80" s="3">
        <v>0</v>
      </c>
      <c r="H80" s="3">
        <v>372.84</v>
      </c>
      <c r="I80" s="3">
        <f t="shared" si="9"/>
        <v>110</v>
      </c>
    </row>
    <row r="81" spans="1:9">
      <c r="A81" s="1" t="s">
        <v>167</v>
      </c>
      <c r="B81" s="1" t="s">
        <v>168</v>
      </c>
      <c r="C81" s="3">
        <v>0</v>
      </c>
      <c r="D81" s="3">
        <v>0</v>
      </c>
      <c r="E81" s="3">
        <v>0</v>
      </c>
      <c r="F81" s="3">
        <v>0</v>
      </c>
      <c r="G81" s="3">
        <v>21267.35</v>
      </c>
      <c r="H81" s="3">
        <v>75906.03</v>
      </c>
      <c r="I81" s="3">
        <f t="shared" si="9"/>
        <v>4253.4699999999993</v>
      </c>
    </row>
    <row r="82" spans="1:9">
      <c r="A82" s="1" t="s">
        <v>83</v>
      </c>
      <c r="B82" s="1" t="s">
        <v>84</v>
      </c>
      <c r="C82" s="3">
        <v>42020.41</v>
      </c>
      <c r="D82" s="3">
        <v>1195.05</v>
      </c>
      <c r="E82" s="3">
        <v>779.26</v>
      </c>
      <c r="F82" s="3">
        <v>882.22</v>
      </c>
      <c r="G82" s="3">
        <v>2122.7800000000002</v>
      </c>
      <c r="H82" s="3">
        <v>462.4</v>
      </c>
      <c r="I82" s="3">
        <f t="shared" si="9"/>
        <v>9399.9440000000013</v>
      </c>
    </row>
    <row r="83" spans="1:9">
      <c r="A83" s="1" t="s">
        <v>169</v>
      </c>
      <c r="B83" s="1" t="s">
        <v>170</v>
      </c>
      <c r="C83" s="3">
        <v>0</v>
      </c>
      <c r="D83" s="3">
        <v>0</v>
      </c>
      <c r="E83" s="3">
        <v>0</v>
      </c>
      <c r="F83" s="3">
        <v>0</v>
      </c>
      <c r="G83" s="3">
        <v>403</v>
      </c>
      <c r="H83" s="3">
        <v>0</v>
      </c>
      <c r="I83" s="3">
        <f>AVERAGE(C83:H83)</f>
        <v>67.166666666666671</v>
      </c>
    </row>
    <row r="84" spans="1:9">
      <c r="A84" s="1" t="s">
        <v>85</v>
      </c>
      <c r="B84" s="1" t="s">
        <v>86</v>
      </c>
      <c r="C84" s="3">
        <v>1111.5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f>AVERAGE(C84:H84)</f>
        <v>185.25</v>
      </c>
    </row>
    <row r="85" spans="1:9">
      <c r="A85" s="1" t="s">
        <v>143</v>
      </c>
      <c r="B85" s="1" t="s">
        <v>144</v>
      </c>
      <c r="C85" s="3">
        <v>0</v>
      </c>
      <c r="D85" s="3">
        <v>0</v>
      </c>
      <c r="E85" s="3">
        <v>3274.5</v>
      </c>
      <c r="F85" s="3">
        <v>0</v>
      </c>
      <c r="G85" s="3">
        <v>0</v>
      </c>
      <c r="H85" s="3">
        <v>0</v>
      </c>
      <c r="I85" s="3">
        <f>AVERAGE(C85:H85)</f>
        <v>545.75</v>
      </c>
    </row>
    <row r="86" spans="1:9">
      <c r="A86" s="1" t="s">
        <v>87</v>
      </c>
      <c r="B86" s="1" t="s">
        <v>88</v>
      </c>
      <c r="C86" s="3">
        <v>5434.85</v>
      </c>
      <c r="D86" s="3">
        <v>5411.35</v>
      </c>
      <c r="E86" s="3">
        <v>5370.15</v>
      </c>
      <c r="F86" s="3">
        <v>2776.3</v>
      </c>
      <c r="G86" s="3">
        <v>598.5</v>
      </c>
      <c r="H86" s="3">
        <v>0</v>
      </c>
      <c r="I86" s="3">
        <f>AVERAGE(C86:H86)</f>
        <v>3265.1916666666671</v>
      </c>
    </row>
    <row r="87" spans="1:9">
      <c r="A87" s="1" t="s">
        <v>89</v>
      </c>
      <c r="B87" s="1" t="s">
        <v>90</v>
      </c>
      <c r="C87" s="3">
        <v>28882.5</v>
      </c>
      <c r="D87" s="3">
        <v>0</v>
      </c>
      <c r="E87" s="3">
        <v>1780</v>
      </c>
      <c r="F87" s="3">
        <v>596178.13</v>
      </c>
      <c r="G87" s="3">
        <v>7652171.96</v>
      </c>
      <c r="H87" s="3">
        <v>9893373.7899999991</v>
      </c>
      <c r="I87" s="3">
        <f t="shared" si="9"/>
        <v>1655802.5179999999</v>
      </c>
    </row>
    <row r="89" spans="1:9">
      <c r="A89" s="6" t="s">
        <v>107</v>
      </c>
      <c r="B89" s="6" t="s">
        <v>108</v>
      </c>
      <c r="C89" s="7">
        <f t="shared" ref="C89:H89" si="10">SUM(C90:C93)</f>
        <v>1085441.5</v>
      </c>
      <c r="D89" s="7">
        <f t="shared" si="10"/>
        <v>1309020.26</v>
      </c>
      <c r="E89" s="7">
        <f t="shared" si="10"/>
        <v>1507305.32</v>
      </c>
      <c r="F89" s="7">
        <f t="shared" si="10"/>
        <v>2311184</v>
      </c>
      <c r="G89" s="7">
        <f t="shared" si="10"/>
        <v>2297831.96</v>
      </c>
      <c r="H89" s="7">
        <f t="shared" si="10"/>
        <v>1104061.0899999999</v>
      </c>
      <c r="I89" s="4">
        <f>AVERAGE(C89:H89)</f>
        <v>1602474.0216666665</v>
      </c>
    </row>
    <row r="90" spans="1:9">
      <c r="A90" s="1" t="s">
        <v>171</v>
      </c>
      <c r="B90" s="1" t="s">
        <v>92</v>
      </c>
      <c r="C90" s="3">
        <v>0</v>
      </c>
      <c r="D90" s="3">
        <v>0</v>
      </c>
      <c r="E90" s="3">
        <v>0</v>
      </c>
      <c r="F90" s="3">
        <v>0</v>
      </c>
      <c r="G90" s="3">
        <v>1937772.81</v>
      </c>
      <c r="H90" s="3">
        <v>1035385.2</v>
      </c>
      <c r="I90" s="3">
        <f t="shared" ref="I90:I92" si="11">AVERAGE(C90:H90)</f>
        <v>495526.33499999996</v>
      </c>
    </row>
    <row r="91" spans="1:9">
      <c r="A91" s="1" t="s">
        <v>91</v>
      </c>
      <c r="B91" s="1" t="s">
        <v>92</v>
      </c>
      <c r="C91" s="3">
        <v>1085441.5</v>
      </c>
      <c r="D91" s="3">
        <v>1309020.26</v>
      </c>
      <c r="E91" s="3">
        <v>1507305.32</v>
      </c>
      <c r="F91" s="3">
        <v>2310793.7400000002</v>
      </c>
      <c r="G91" s="3">
        <v>277278.89</v>
      </c>
      <c r="H91" s="3">
        <v>0</v>
      </c>
      <c r="I91" s="3">
        <f t="shared" si="11"/>
        <v>1081639.9516666667</v>
      </c>
    </row>
    <row r="92" spans="1:9">
      <c r="A92" s="1" t="s">
        <v>159</v>
      </c>
      <c r="B92" s="1" t="s">
        <v>160</v>
      </c>
      <c r="C92" s="3">
        <v>0</v>
      </c>
      <c r="D92" s="3">
        <v>0</v>
      </c>
      <c r="E92" s="3">
        <v>0</v>
      </c>
      <c r="F92" s="3">
        <v>390.26</v>
      </c>
      <c r="G92" s="3">
        <v>82780.259999999995</v>
      </c>
      <c r="H92" s="3">
        <v>68675.89</v>
      </c>
      <c r="I92" s="3">
        <f t="shared" si="11"/>
        <v>25307.734999999997</v>
      </c>
    </row>
    <row r="94" spans="1:9">
      <c r="A94" s="6" t="s">
        <v>109</v>
      </c>
      <c r="B94" s="6" t="s">
        <v>110</v>
      </c>
      <c r="C94" s="7">
        <f>SUM(C95:C97)</f>
        <v>185517.37000000002</v>
      </c>
      <c r="D94" s="7">
        <f t="shared" ref="D94:H94" si="12">SUM(D95:D97)</f>
        <v>203926.09</v>
      </c>
      <c r="E94" s="7">
        <f t="shared" si="12"/>
        <v>141286.12999999998</v>
      </c>
      <c r="F94" s="7">
        <f t="shared" si="12"/>
        <v>191039.35999999999</v>
      </c>
      <c r="G94" s="7">
        <f t="shared" si="12"/>
        <v>313177.8</v>
      </c>
      <c r="H94" s="7">
        <f t="shared" si="12"/>
        <v>353031.49000000005</v>
      </c>
      <c r="I94" s="4">
        <f>AVERAGE(C94:H94)</f>
        <v>231329.70666666667</v>
      </c>
    </row>
    <row r="95" spans="1:9">
      <c r="A95" s="1" t="s">
        <v>93</v>
      </c>
      <c r="B95" s="1" t="s">
        <v>94</v>
      </c>
      <c r="C95" s="3">
        <v>8466.23</v>
      </c>
      <c r="D95" s="3">
        <v>7045.19</v>
      </c>
      <c r="E95" s="3">
        <v>5221.33</v>
      </c>
      <c r="F95" s="3">
        <v>4180</v>
      </c>
      <c r="G95" s="3">
        <v>4613.47</v>
      </c>
      <c r="H95" s="3">
        <v>6076.78</v>
      </c>
      <c r="I95" s="3">
        <f t="shared" ref="I95:I96" si="13">AVERAGE(C95:H95)</f>
        <v>5933.833333333333</v>
      </c>
    </row>
    <row r="96" spans="1:9">
      <c r="A96" s="1" t="s">
        <v>95</v>
      </c>
      <c r="B96" s="1" t="s">
        <v>96</v>
      </c>
      <c r="C96" s="3">
        <v>177051.14</v>
      </c>
      <c r="D96" s="3">
        <v>196880.9</v>
      </c>
      <c r="E96" s="3">
        <v>136064.79999999999</v>
      </c>
      <c r="F96" s="3">
        <v>186859.36</v>
      </c>
      <c r="G96" s="3">
        <v>308564.33</v>
      </c>
      <c r="H96" s="3">
        <v>346954.71</v>
      </c>
      <c r="I96" s="3">
        <f t="shared" si="13"/>
        <v>225395.87333333332</v>
      </c>
    </row>
    <row r="98" spans="1:9">
      <c r="A98" s="6" t="s">
        <v>111</v>
      </c>
      <c r="B98" s="6" t="s">
        <v>112</v>
      </c>
      <c r="C98" s="7">
        <f>SUM(C99:C100)</f>
        <v>0</v>
      </c>
      <c r="D98" s="7">
        <f>SUM(D99:D100)</f>
        <v>9485.83</v>
      </c>
      <c r="E98" s="7">
        <f t="shared" ref="E98:H98" si="14">SUM(E99:E100)</f>
        <v>0</v>
      </c>
      <c r="F98" s="7">
        <f t="shared" si="14"/>
        <v>0</v>
      </c>
      <c r="G98" s="7">
        <f t="shared" si="14"/>
        <v>0</v>
      </c>
      <c r="H98" s="7">
        <f t="shared" si="14"/>
        <v>0</v>
      </c>
      <c r="I98" s="4">
        <f>AVERAGE(C98:H98)</f>
        <v>1580.9716666666666</v>
      </c>
    </row>
    <row r="99" spans="1:9">
      <c r="A99" s="1" t="s">
        <v>127</v>
      </c>
      <c r="B99" s="1" t="s">
        <v>128</v>
      </c>
      <c r="C99" s="3">
        <v>0</v>
      </c>
      <c r="D99" s="3">
        <v>9485.83</v>
      </c>
      <c r="E99" s="3">
        <v>0</v>
      </c>
      <c r="F99" s="3">
        <v>0</v>
      </c>
      <c r="G99" s="3">
        <v>0</v>
      </c>
      <c r="H99" s="3">
        <v>0</v>
      </c>
      <c r="I99" s="3">
        <f>AVERAGE(C99:H99)</f>
        <v>1580.9716666666666</v>
      </c>
    </row>
    <row r="101" spans="1:9">
      <c r="A101" s="6" t="s">
        <v>113</v>
      </c>
      <c r="B101" s="6" t="s">
        <v>114</v>
      </c>
      <c r="C101" s="7">
        <f>SUM(C102:C112)</f>
        <v>759000</v>
      </c>
      <c r="D101" s="7">
        <f t="shared" ref="D101:H101" si="15">SUM(D102:D112)</f>
        <v>702107.37</v>
      </c>
      <c r="E101" s="7">
        <f t="shared" si="15"/>
        <v>114427.79</v>
      </c>
      <c r="F101" s="7">
        <f t="shared" si="15"/>
        <v>83772</v>
      </c>
      <c r="G101" s="7">
        <f t="shared" si="15"/>
        <v>4699</v>
      </c>
      <c r="H101" s="7">
        <f t="shared" si="15"/>
        <v>0</v>
      </c>
      <c r="I101" s="4">
        <f t="shared" ref="I101:I111" si="16">AVERAGE(C101:H101)</f>
        <v>277334.36000000004</v>
      </c>
    </row>
    <row r="102" spans="1:9">
      <c r="A102" s="1" t="s">
        <v>145</v>
      </c>
      <c r="B102" s="1" t="s">
        <v>146</v>
      </c>
      <c r="C102" s="3">
        <v>0</v>
      </c>
      <c r="D102" s="3">
        <v>0</v>
      </c>
      <c r="E102" s="3">
        <v>25805.98</v>
      </c>
      <c r="F102" s="3">
        <v>30180</v>
      </c>
      <c r="G102" s="3">
        <v>0</v>
      </c>
      <c r="H102" s="3">
        <v>0</v>
      </c>
      <c r="I102" s="3">
        <f t="shared" si="16"/>
        <v>9330.996666666666</v>
      </c>
    </row>
    <row r="103" spans="1:9">
      <c r="A103" s="1" t="s">
        <v>129</v>
      </c>
      <c r="B103" s="1" t="s">
        <v>130</v>
      </c>
      <c r="C103" s="3">
        <v>0</v>
      </c>
      <c r="D103" s="3">
        <v>93000</v>
      </c>
      <c r="E103" s="3">
        <v>0</v>
      </c>
      <c r="F103" s="3">
        <v>0</v>
      </c>
      <c r="G103" s="3">
        <v>0</v>
      </c>
      <c r="H103" s="3">
        <v>0</v>
      </c>
      <c r="I103" s="3">
        <f t="shared" si="16"/>
        <v>15500</v>
      </c>
    </row>
    <row r="104" spans="1:9">
      <c r="A104" s="1" t="s">
        <v>131</v>
      </c>
      <c r="B104" s="1" t="s">
        <v>132</v>
      </c>
      <c r="C104" s="3">
        <v>0</v>
      </c>
      <c r="D104" s="3">
        <v>54299.96</v>
      </c>
      <c r="E104" s="3">
        <v>0</v>
      </c>
      <c r="F104" s="3">
        <v>0</v>
      </c>
      <c r="G104" s="3">
        <v>0</v>
      </c>
      <c r="H104" s="3">
        <v>0</v>
      </c>
      <c r="I104" s="3">
        <f t="shared" si="16"/>
        <v>9049.9933333333338</v>
      </c>
    </row>
    <row r="105" spans="1:9">
      <c r="A105" s="1" t="s">
        <v>133</v>
      </c>
      <c r="B105" s="1" t="s">
        <v>134</v>
      </c>
      <c r="C105" s="3">
        <v>0</v>
      </c>
      <c r="D105" s="3">
        <v>41490</v>
      </c>
      <c r="E105" s="3">
        <v>0</v>
      </c>
      <c r="F105" s="3">
        <v>0</v>
      </c>
      <c r="G105" s="3">
        <v>0</v>
      </c>
      <c r="H105" s="3">
        <v>0</v>
      </c>
      <c r="I105" s="3">
        <f t="shared" si="16"/>
        <v>6915</v>
      </c>
    </row>
    <row r="106" spans="1:9">
      <c r="A106" s="1" t="s">
        <v>147</v>
      </c>
      <c r="B106" s="1" t="s">
        <v>148</v>
      </c>
      <c r="C106" s="3">
        <v>0</v>
      </c>
      <c r="D106" s="3">
        <v>0</v>
      </c>
      <c r="E106" s="3">
        <v>49320</v>
      </c>
      <c r="F106" s="3">
        <v>0</v>
      </c>
      <c r="G106" s="3">
        <v>0</v>
      </c>
      <c r="H106" s="3">
        <v>0</v>
      </c>
      <c r="I106" s="3">
        <f t="shared" si="16"/>
        <v>8220</v>
      </c>
    </row>
    <row r="107" spans="1:9">
      <c r="A107" s="1" t="s">
        <v>135</v>
      </c>
      <c r="B107" s="1" t="s">
        <v>136</v>
      </c>
      <c r="C107" s="3">
        <v>0</v>
      </c>
      <c r="D107" s="3">
        <v>29400</v>
      </c>
      <c r="E107" s="3">
        <v>9570</v>
      </c>
      <c r="F107" s="3">
        <v>13880</v>
      </c>
      <c r="G107" s="3">
        <v>0</v>
      </c>
      <c r="H107" s="3">
        <v>0</v>
      </c>
      <c r="I107" s="3">
        <f t="shared" si="16"/>
        <v>8808.3333333333339</v>
      </c>
    </row>
    <row r="108" spans="1:9">
      <c r="A108" s="1" t="s">
        <v>137</v>
      </c>
      <c r="B108" s="1" t="s">
        <v>138</v>
      </c>
      <c r="C108" s="3">
        <v>0</v>
      </c>
      <c r="D108" s="3">
        <v>66417.41</v>
      </c>
      <c r="E108" s="3">
        <v>24321</v>
      </c>
      <c r="F108" s="3">
        <v>27834</v>
      </c>
      <c r="G108" s="3">
        <v>0</v>
      </c>
      <c r="H108" s="3">
        <v>0</v>
      </c>
      <c r="I108" s="3">
        <f t="shared" si="16"/>
        <v>19762.068333333333</v>
      </c>
    </row>
    <row r="109" spans="1:9">
      <c r="A109" s="1" t="s">
        <v>149</v>
      </c>
      <c r="B109" s="1" t="s">
        <v>150</v>
      </c>
      <c r="C109" s="3">
        <v>0</v>
      </c>
      <c r="D109" s="3">
        <v>0</v>
      </c>
      <c r="E109" s="3">
        <v>5410.81</v>
      </c>
      <c r="F109" s="3">
        <v>11878</v>
      </c>
      <c r="G109" s="3">
        <v>0</v>
      </c>
      <c r="H109" s="3">
        <v>0</v>
      </c>
      <c r="I109" s="3">
        <f t="shared" si="16"/>
        <v>2881.4683333333337</v>
      </c>
    </row>
    <row r="110" spans="1:9">
      <c r="A110" s="1" t="s">
        <v>172</v>
      </c>
      <c r="B110" s="1" t="s">
        <v>173</v>
      </c>
      <c r="C110" s="3">
        <v>0</v>
      </c>
      <c r="D110" s="3">
        <v>0</v>
      </c>
      <c r="E110" s="3">
        <v>0</v>
      </c>
      <c r="F110" s="3">
        <v>0</v>
      </c>
      <c r="G110" s="3">
        <v>4699</v>
      </c>
      <c r="H110" s="3">
        <v>0</v>
      </c>
      <c r="I110" s="3">
        <f t="shared" si="16"/>
        <v>783.16666666666663</v>
      </c>
    </row>
    <row r="111" spans="1:9">
      <c r="A111" s="1" t="s">
        <v>115</v>
      </c>
      <c r="B111" s="1" t="s">
        <v>116</v>
      </c>
      <c r="C111" s="3">
        <v>759000</v>
      </c>
      <c r="D111" s="3">
        <v>417500</v>
      </c>
      <c r="E111" s="3">
        <v>0</v>
      </c>
      <c r="F111" s="3">
        <v>0</v>
      </c>
      <c r="G111" s="3">
        <v>0</v>
      </c>
      <c r="H111" s="3">
        <v>0</v>
      </c>
      <c r="I111" s="3">
        <f t="shared" si="16"/>
        <v>196083.33333333334</v>
      </c>
    </row>
  </sheetData>
  <mergeCells count="6">
    <mergeCell ref="B5:B6"/>
    <mergeCell ref="C5:H5"/>
    <mergeCell ref="A5:A6"/>
    <mergeCell ref="C1:H1"/>
    <mergeCell ref="C2:H2"/>
    <mergeCell ref="C3:H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2" fitToHeight="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CONSOLIDADO</vt:lpstr>
      <vt:lpstr>CONSOLIDADO!Area_de_impressao</vt:lpstr>
      <vt:lpstr>CONSOLIDADO!Titulos_de_impressao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fernando.porfirio</dc:creator>
  <cp:lastModifiedBy>fernando.porfirio</cp:lastModifiedBy>
  <cp:lastPrinted>2023-06-15T18:48:53Z</cp:lastPrinted>
  <dcterms:created xsi:type="dcterms:W3CDTF">2023-06-15T16:28:19Z</dcterms:created>
  <dcterms:modified xsi:type="dcterms:W3CDTF">2024-01-04T16:42:33Z</dcterms:modified>
</cp:coreProperties>
</file>